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616" windowHeight="11640" activeTab="0"/>
  </bookViews>
  <sheets>
    <sheet name="Ремонт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<sst xmlns="http://schemas.openxmlformats.org/spreadsheetml/2006/main" count="70" uniqueCount="54">
  <si>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шт.</t>
  </si>
  <si>
    <t>м</t>
  </si>
  <si>
    <t>Наименование работ и затрат</t>
  </si>
  <si>
    <t>Ед. изм.</t>
  </si>
  <si>
    <t>Кол-во по проекту</t>
  </si>
  <si>
    <t>Стоим. материал.</t>
  </si>
  <si>
    <t>Итого</t>
  </si>
  <si>
    <t>Примечание</t>
  </si>
  <si>
    <t>За ед</t>
  </si>
  <si>
    <t>Раздел:</t>
  </si>
  <si>
    <t>ОБОРУДОВАНИЕ</t>
  </si>
  <si>
    <t>КАБЕЛЬНЫЕ и МОНТАЖНЫЕ МАТЕРИАЛЫ</t>
  </si>
  <si>
    <t>ОБЩИЕ РАСХОДЫ</t>
  </si>
  <si>
    <t>Расходные материалы (от стоим. мат-лов)</t>
  </si>
  <si>
    <t>коэфф</t>
  </si>
  <si>
    <t>Загот. складские расходы  (от стоим. мат-лов)</t>
  </si>
  <si>
    <t>НАЛАДКА ОБОРУДОВАНИЯ</t>
  </si>
  <si>
    <t>ПРОЕКТНЫЕ РАБОТЫ</t>
  </si>
  <si>
    <t>Итого по разделу:</t>
  </si>
  <si>
    <t>Тип</t>
  </si>
  <si>
    <t>Стоим. работ</t>
  </si>
  <si>
    <t>№ п/п</t>
  </si>
  <si>
    <t>Общество с ограниченной ответственностью</t>
  </si>
  <si>
    <r>
      <t>"</t>
    </r>
    <r>
      <rPr>
        <b/>
        <i/>
        <sz val="22"/>
        <rFont val="Times New Roman"/>
        <family val="1"/>
      </rPr>
      <t>Электронные Системы Управления и Защиты"</t>
    </r>
  </si>
  <si>
    <t>www.escp.ru</t>
  </si>
  <si>
    <t>проект</t>
  </si>
  <si>
    <t>сист</t>
  </si>
  <si>
    <t xml:space="preserve">тел. 8-903-758-50-81; тел/факс. 8(495) 572-14-22. </t>
  </si>
  <si>
    <t>ИТОГО ПО ВСЕМ РАЗДЕЛАМ (НДС не включен, упрощенная система налогообложения)</t>
  </si>
  <si>
    <t>КПСнг(А)-FRLS 1х2х0,5</t>
  </si>
  <si>
    <t>Кабель для систем ОПС и СОУЭ огнестойкий, не поддерживающий горения, неэкранированный</t>
  </si>
  <si>
    <t>Труба гофрированная строительная с протяжкой, ПВХ</t>
  </si>
  <si>
    <t>д.20</t>
  </si>
  <si>
    <t>Настройка системы  (от стоим. работ)</t>
  </si>
  <si>
    <t>АССПТ</t>
  </si>
  <si>
    <t>Шкаф управления автоматики дымоудаления (демонтаж/монтаж)</t>
  </si>
  <si>
    <t>Референс:
te00115159</t>
  </si>
  <si>
    <t>Реле эл. тепловое токовое РТЛ 1022-М (18-25А)</t>
  </si>
  <si>
    <t>Электромагнитный пускатель ПМЛ 2100-25 230В 25А 1з</t>
  </si>
  <si>
    <t>Референс:
te00115234</t>
  </si>
  <si>
    <t>Приставка контактная ПКЛ 40М 04 Б ТЭ 4з</t>
  </si>
  <si>
    <t>Референс:
te00117488</t>
  </si>
  <si>
    <t>Электромагнит для клапана дымоудаления</t>
  </si>
  <si>
    <t>ДУ/ПД</t>
  </si>
  <si>
    <t>0152.3747</t>
  </si>
  <si>
    <t>Пост кнопочный</t>
  </si>
  <si>
    <t>ПКЕ</t>
  </si>
  <si>
    <t xml:space="preserve">Восстановление алгоритмов работы автоматики дымоудаления </t>
  </si>
  <si>
    <t>АСДУ</t>
  </si>
  <si>
    <t>Система оповещения автоматическая, 240 Вт</t>
  </si>
  <si>
    <t>SX-240</t>
  </si>
  <si>
    <t>Коммерческое предложение на ремонт внутридомовой системы дымоудаления и противопожарной автоматики (в гараже)
- этап № 1 по адресу: ул. Звенигородская д. 8 корп. 1.</t>
  </si>
  <si>
    <t>Рукав пожарный для ПК Ду50мм в сборе с ГР-50 (1,0 МПа)</t>
  </si>
  <si>
    <t>Рукав пожарный для ПК Ду65мм в сборе с ГР-65 (1,0
МПа)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</si>
</sst>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;[Red]#,##0.00"/>
  </numFmts>
  <fonts count="53"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name val="Tahoma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5" xfId="54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2" fillId="0" borderId="15" xfId="54" applyFont="1" applyFill="1" applyBorder="1" applyAlignment="1">
      <alignment horizontal="left" vertical="center" wrapText="1"/>
      <protection/>
    </xf>
    <xf numFmtId="176" fontId="0" fillId="0" borderId="0" xfId="0" applyNumberFormat="1" applyBorder="1" applyAlignment="1">
      <alignment vertical="center"/>
    </xf>
    <xf numFmtId="0" fontId="8" fillId="0" borderId="0" xfId="60" applyFont="1" applyAlignment="1">
      <alignment vertical="center"/>
      <protection/>
    </xf>
    <xf numFmtId="14" fontId="9" fillId="0" borderId="0" xfId="60" applyNumberFormat="1" applyFont="1" applyAlignment="1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60" applyBorder="1" applyAlignment="1">
      <alignment vertical="center"/>
      <protection/>
    </xf>
    <xf numFmtId="0" fontId="52" fillId="0" borderId="18" xfId="42" applyFont="1" applyBorder="1" applyAlignment="1" applyProtection="1">
      <alignment horizontal="right" vertical="center"/>
      <protection/>
    </xf>
    <xf numFmtId="0" fontId="0" fillId="0" borderId="18" xfId="0" applyBorder="1" applyAlignment="1">
      <alignment vertical="center"/>
    </xf>
    <xf numFmtId="0" fontId="2" fillId="0" borderId="18" xfId="60" applyBorder="1" applyAlignment="1">
      <alignment horizontal="center" vertical="center"/>
      <protection/>
    </xf>
    <xf numFmtId="0" fontId="0" fillId="0" borderId="0" xfId="0" applyAlignment="1">
      <alignment vertical="center"/>
    </xf>
    <xf numFmtId="14" fontId="52" fillId="0" borderId="0" xfId="42" applyNumberFormat="1" applyFont="1" applyAlignment="1" applyProtection="1">
      <alignment vertical="center"/>
      <protection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4" fillId="0" borderId="13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4" fontId="0" fillId="33" borderId="15" xfId="0" applyNumberForma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3" borderId="16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5" fillId="33" borderId="35" xfId="53" applyNumberFormat="1" applyFont="1" applyFill="1" applyBorder="1" applyAlignment="1">
      <alignment horizontal="right" vertical="center" wrapText="1"/>
      <protection/>
    </xf>
    <xf numFmtId="176" fontId="5" fillId="33" borderId="36" xfId="53" applyNumberFormat="1" applyFont="1" applyFill="1" applyBorder="1" applyAlignment="1">
      <alignment horizontal="right" vertical="center" wrapText="1"/>
      <protection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41" xfId="53" applyFont="1" applyFill="1" applyBorder="1" applyAlignment="1">
      <alignment horizontal="left" vertical="center" wrapText="1"/>
      <protection/>
    </xf>
    <xf numFmtId="0" fontId="5" fillId="0" borderId="35" xfId="53" applyFont="1" applyFill="1" applyBorder="1" applyAlignment="1">
      <alignment horizontal="left" vertical="center" wrapText="1"/>
      <protection/>
    </xf>
    <xf numFmtId="176" fontId="5" fillId="33" borderId="42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ОБЩИЙ ПРАЙ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</xdr:col>
      <xdr:colOff>1943100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943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42</xdr:row>
      <xdr:rowOff>9525</xdr:rowOff>
    </xdr:from>
    <xdr:to>
      <xdr:col>6</xdr:col>
      <xdr:colOff>438150</xdr:colOff>
      <xdr:row>52</xdr:row>
      <xdr:rowOff>47625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905875"/>
          <a:ext cx="78486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p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L43"/>
  <sheetViews>
    <sheetView tabSelected="1" zoomScalePageLayoutView="0" workbookViewId="0" topLeftCell="A13">
      <selection activeCell="P29" sqref="P29"/>
    </sheetView>
  </sheetViews>
  <sheetFormatPr defaultColWidth="9.125" defaultRowHeight="12.75"/>
  <cols>
    <col min="1" max="1" width="3.125" style="31" customWidth="1"/>
    <col min="2" max="2" width="52.125" style="31" customWidth="1"/>
    <col min="3" max="3" width="14.875" style="31" customWidth="1"/>
    <col min="4" max="4" width="9.50390625" style="31" customWidth="1"/>
    <col min="5" max="5" width="8.50390625" style="31" customWidth="1"/>
    <col min="6" max="6" width="12.125" style="31" customWidth="1"/>
    <col min="7" max="7" width="13.50390625" style="31" customWidth="1"/>
    <col min="8" max="8" width="11.50390625" style="31" customWidth="1"/>
    <col min="9" max="9" width="12.625" style="31" customWidth="1"/>
    <col min="10" max="10" width="13.50390625" style="31" customWidth="1"/>
    <col min="11" max="11" width="10.125" style="31" customWidth="1"/>
    <col min="12" max="12" width="11.00390625" style="31" customWidth="1"/>
    <col min="13" max="13" width="11.875" style="31" customWidth="1"/>
    <col min="14" max="16384" width="9.125" style="31" customWidth="1"/>
  </cols>
  <sheetData>
    <row r="1" s="1" customFormat="1" ht="12.75"/>
    <row r="2" s="1" customFormat="1" ht="12.75"/>
    <row r="3" s="1" customFormat="1" ht="17.25">
      <c r="M3" s="33" t="s">
        <v>22</v>
      </c>
    </row>
    <row r="4" s="1" customFormat="1" ht="15">
      <c r="M4" s="34"/>
    </row>
    <row r="5" s="1" customFormat="1" ht="27">
      <c r="M5" s="35" t="s">
        <v>23</v>
      </c>
    </row>
    <row r="6" s="1" customFormat="1" ht="15">
      <c r="M6" s="36"/>
    </row>
    <row r="7" s="1" customFormat="1" ht="12.75">
      <c r="M7" s="37"/>
    </row>
    <row r="8" spans="1:246" s="1" customFormat="1" ht="15">
      <c r="A8" s="27"/>
      <c r="B8" s="28" t="s">
        <v>24</v>
      </c>
      <c r="C8" s="27"/>
      <c r="D8" s="29"/>
      <c r="E8" s="29"/>
      <c r="F8" s="29"/>
      <c r="G8" s="29"/>
      <c r="H8" s="30"/>
      <c r="I8" s="27"/>
      <c r="J8" s="27"/>
      <c r="K8" s="27"/>
      <c r="L8" s="27"/>
      <c r="M8" s="38" t="s">
        <v>27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246" s="1" customFormat="1" ht="12.75">
      <c r="A9" s="19"/>
      <c r="B9" s="16"/>
      <c r="C9" s="32"/>
      <c r="D9" s="18"/>
      <c r="E9" s="19"/>
      <c r="F9" s="19"/>
      <c r="G9" s="19"/>
      <c r="H9" s="19"/>
      <c r="I9" s="39"/>
      <c r="J9" s="19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</row>
    <row r="10" spans="1:13" s="1" customFormat="1" ht="36.75" customHeight="1">
      <c r="A10" s="52" t="s">
        <v>51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3.5" thickBot="1">
      <c r="A11" s="1"/>
      <c r="B11" s="16"/>
      <c r="C11" s="16"/>
      <c r="D11" s="17"/>
      <c r="E11" s="18"/>
      <c r="F11" s="19"/>
      <c r="G11" s="1"/>
      <c r="H11" s="1"/>
      <c r="I11" s="1"/>
      <c r="J11" s="1"/>
      <c r="K11" s="1"/>
      <c r="L11" s="1"/>
      <c r="M11" s="1"/>
    </row>
    <row r="12" spans="1:13" ht="13.5" thickBot="1">
      <c r="A12" s="53" t="s">
        <v>21</v>
      </c>
      <c r="B12" s="54" t="s">
        <v>2</v>
      </c>
      <c r="C12" s="54" t="s">
        <v>19</v>
      </c>
      <c r="D12" s="54" t="s">
        <v>3</v>
      </c>
      <c r="E12" s="54" t="s">
        <v>4</v>
      </c>
      <c r="F12" s="55" t="s">
        <v>5</v>
      </c>
      <c r="G12" s="55"/>
      <c r="H12" s="55" t="s">
        <v>20</v>
      </c>
      <c r="I12" s="55"/>
      <c r="J12" s="56" t="s">
        <v>6</v>
      </c>
      <c r="K12" s="57" t="s">
        <v>7</v>
      </c>
      <c r="L12" s="58"/>
      <c r="M12" s="59"/>
    </row>
    <row r="13" spans="1:13" ht="13.5" thickBot="1">
      <c r="A13" s="53"/>
      <c r="B13" s="54"/>
      <c r="C13" s="54"/>
      <c r="D13" s="54"/>
      <c r="E13" s="54"/>
      <c r="F13" s="2" t="s">
        <v>8</v>
      </c>
      <c r="G13" s="2" t="s">
        <v>6</v>
      </c>
      <c r="H13" s="2" t="s">
        <v>8</v>
      </c>
      <c r="I13" s="2" t="s">
        <v>6</v>
      </c>
      <c r="J13" s="56"/>
      <c r="K13" s="60"/>
      <c r="L13" s="61"/>
      <c r="M13" s="62"/>
    </row>
    <row r="14" spans="1:13" ht="12.75">
      <c r="A14" s="3">
        <v>1</v>
      </c>
      <c r="B14" s="4">
        <v>2</v>
      </c>
      <c r="C14" s="4"/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69">
        <v>10</v>
      </c>
      <c r="L14" s="70"/>
      <c r="M14" s="71"/>
    </row>
    <row r="15" spans="1:13" ht="12.75">
      <c r="A15" s="3"/>
      <c r="B15" s="5" t="s">
        <v>9</v>
      </c>
      <c r="C15" s="66" t="s">
        <v>34</v>
      </c>
      <c r="D15" s="67"/>
      <c r="E15" s="67"/>
      <c r="F15" s="67"/>
      <c r="G15" s="67"/>
      <c r="H15" s="67"/>
      <c r="I15" s="67"/>
      <c r="J15" s="68"/>
      <c r="K15" s="63"/>
      <c r="L15" s="64"/>
      <c r="M15" s="65"/>
    </row>
    <row r="16" spans="1:13" ht="12.75">
      <c r="A16" s="6"/>
      <c r="B16" s="7" t="s">
        <v>10</v>
      </c>
      <c r="C16" s="20"/>
      <c r="D16" s="8"/>
      <c r="E16" s="9"/>
      <c r="F16" s="10"/>
      <c r="G16" s="10"/>
      <c r="H16" s="11"/>
      <c r="I16" s="10"/>
      <c r="J16" s="10"/>
      <c r="K16" s="63"/>
      <c r="L16" s="64"/>
      <c r="M16" s="65"/>
    </row>
    <row r="17" spans="1:13" ht="26.25">
      <c r="A17" s="6">
        <v>1</v>
      </c>
      <c r="B17" s="40" t="s">
        <v>35</v>
      </c>
      <c r="C17" s="42" t="s">
        <v>43</v>
      </c>
      <c r="D17" s="26" t="s">
        <v>0</v>
      </c>
      <c r="E17" s="26">
        <v>2</v>
      </c>
      <c r="F17" s="41"/>
      <c r="G17" s="46">
        <f aca="true" t="shared" si="0" ref="G17:G23">E17*F17</f>
        <v>0</v>
      </c>
      <c r="H17" s="41">
        <v>6000</v>
      </c>
      <c r="I17" s="46">
        <f aca="true" t="shared" si="1" ref="I17:I23">E17*H17</f>
        <v>12000</v>
      </c>
      <c r="J17" s="46">
        <f aca="true" t="shared" si="2" ref="J17:J23">G17+I17</f>
        <v>12000</v>
      </c>
      <c r="K17" s="63"/>
      <c r="L17" s="64"/>
      <c r="M17" s="65"/>
    </row>
    <row r="18" spans="1:13" ht="26.25">
      <c r="A18" s="6">
        <v>2</v>
      </c>
      <c r="B18" s="40" t="s">
        <v>38</v>
      </c>
      <c r="C18" s="42" t="s">
        <v>36</v>
      </c>
      <c r="D18" s="26" t="s">
        <v>0</v>
      </c>
      <c r="E18" s="26">
        <v>3</v>
      </c>
      <c r="F18" s="41">
        <v>2500</v>
      </c>
      <c r="G18" s="46">
        <f t="shared" si="0"/>
        <v>7500</v>
      </c>
      <c r="H18" s="41">
        <v>2500</v>
      </c>
      <c r="I18" s="46">
        <f t="shared" si="1"/>
        <v>7500</v>
      </c>
      <c r="J18" s="46">
        <f t="shared" si="2"/>
        <v>15000</v>
      </c>
      <c r="K18" s="63"/>
      <c r="L18" s="64"/>
      <c r="M18" s="65"/>
    </row>
    <row r="19" spans="1:13" ht="26.25">
      <c r="A19" s="6">
        <v>3</v>
      </c>
      <c r="B19" s="40" t="s">
        <v>37</v>
      </c>
      <c r="C19" s="42" t="s">
        <v>39</v>
      </c>
      <c r="D19" s="26" t="s">
        <v>0</v>
      </c>
      <c r="E19" s="26">
        <v>3</v>
      </c>
      <c r="F19" s="41">
        <v>1500</v>
      </c>
      <c r="G19" s="46">
        <f t="shared" si="0"/>
        <v>4500</v>
      </c>
      <c r="H19" s="41">
        <v>1000</v>
      </c>
      <c r="I19" s="46">
        <f t="shared" si="1"/>
        <v>3000</v>
      </c>
      <c r="J19" s="46">
        <f t="shared" si="2"/>
        <v>7500</v>
      </c>
      <c r="K19" s="63"/>
      <c r="L19" s="64"/>
      <c r="M19" s="65"/>
    </row>
    <row r="20" spans="1:13" ht="26.25">
      <c r="A20" s="6">
        <v>4</v>
      </c>
      <c r="B20" s="40" t="s">
        <v>40</v>
      </c>
      <c r="C20" s="42" t="s">
        <v>41</v>
      </c>
      <c r="D20" s="26" t="s">
        <v>0</v>
      </c>
      <c r="E20" s="26">
        <v>3</v>
      </c>
      <c r="F20" s="41">
        <v>750</v>
      </c>
      <c r="G20" s="46">
        <f t="shared" si="0"/>
        <v>2250</v>
      </c>
      <c r="H20" s="41">
        <v>1000</v>
      </c>
      <c r="I20" s="46">
        <f t="shared" si="1"/>
        <v>3000</v>
      </c>
      <c r="J20" s="46">
        <f t="shared" si="2"/>
        <v>5250</v>
      </c>
      <c r="K20" s="63"/>
      <c r="L20" s="64"/>
      <c r="M20" s="65"/>
    </row>
    <row r="21" spans="1:13" ht="12.75">
      <c r="A21" s="6">
        <v>5</v>
      </c>
      <c r="B21" s="40" t="s">
        <v>42</v>
      </c>
      <c r="C21" s="42" t="s">
        <v>44</v>
      </c>
      <c r="D21" s="26" t="s">
        <v>0</v>
      </c>
      <c r="E21" s="26">
        <v>6</v>
      </c>
      <c r="F21" s="41">
        <v>2100</v>
      </c>
      <c r="G21" s="46">
        <f t="shared" si="0"/>
        <v>12600</v>
      </c>
      <c r="H21" s="41">
        <v>2500</v>
      </c>
      <c r="I21" s="46">
        <f t="shared" si="1"/>
        <v>15000</v>
      </c>
      <c r="J21" s="46">
        <f t="shared" si="2"/>
        <v>27600</v>
      </c>
      <c r="K21" s="63"/>
      <c r="L21" s="64"/>
      <c r="M21" s="65"/>
    </row>
    <row r="22" spans="1:13" ht="12.75">
      <c r="A22" s="6">
        <v>6</v>
      </c>
      <c r="B22" s="40" t="s">
        <v>45</v>
      </c>
      <c r="C22" s="42" t="s">
        <v>46</v>
      </c>
      <c r="D22" s="26" t="s">
        <v>0</v>
      </c>
      <c r="E22" s="26">
        <v>2</v>
      </c>
      <c r="F22" s="41">
        <v>150</v>
      </c>
      <c r="G22" s="46">
        <f t="shared" si="0"/>
        <v>300</v>
      </c>
      <c r="H22" s="41">
        <v>600</v>
      </c>
      <c r="I22" s="46">
        <f t="shared" si="1"/>
        <v>1200</v>
      </c>
      <c r="J22" s="46">
        <f t="shared" si="2"/>
        <v>1500</v>
      </c>
      <c r="K22" s="63"/>
      <c r="L22" s="64"/>
      <c r="M22" s="65"/>
    </row>
    <row r="23" spans="1:13" ht="12.75">
      <c r="A23" s="6">
        <v>7</v>
      </c>
      <c r="B23" s="40" t="s">
        <v>49</v>
      </c>
      <c r="C23" s="42" t="s">
        <v>50</v>
      </c>
      <c r="D23" s="26" t="s">
        <v>0</v>
      </c>
      <c r="E23" s="26">
        <v>1</v>
      </c>
      <c r="F23" s="41">
        <v>58758</v>
      </c>
      <c r="G23" s="46">
        <f t="shared" si="0"/>
        <v>58758</v>
      </c>
      <c r="H23" s="41">
        <v>2500</v>
      </c>
      <c r="I23" s="46">
        <f t="shared" si="1"/>
        <v>2500</v>
      </c>
      <c r="J23" s="46">
        <f t="shared" si="2"/>
        <v>61258</v>
      </c>
      <c r="K23" s="63"/>
      <c r="L23" s="64"/>
      <c r="M23" s="65"/>
    </row>
    <row r="24" spans="1:13" ht="26.25">
      <c r="A24" s="6">
        <v>8</v>
      </c>
      <c r="B24" s="40" t="s">
        <v>52</v>
      </c>
      <c r="C24" s="42"/>
      <c r="D24" s="26" t="s">
        <v>0</v>
      </c>
      <c r="E24" s="26">
        <v>72</v>
      </c>
      <c r="F24" s="41">
        <v>860</v>
      </c>
      <c r="G24" s="46">
        <f>E24*F24</f>
        <v>61920</v>
      </c>
      <c r="H24" s="41">
        <f>F24*0.1</f>
        <v>86</v>
      </c>
      <c r="I24" s="46">
        <f>E24*H24</f>
        <v>6192</v>
      </c>
      <c r="J24" s="46">
        <f>G24+I24</f>
        <v>68112</v>
      </c>
      <c r="K24" s="63"/>
      <c r="L24" s="64"/>
      <c r="M24" s="65"/>
    </row>
    <row r="25" spans="1:13" ht="26.25">
      <c r="A25" s="6">
        <v>9</v>
      </c>
      <c r="B25" s="40" t="s">
        <v>53</v>
      </c>
      <c r="C25" s="42"/>
      <c r="D25" s="26" t="s">
        <v>0</v>
      </c>
      <c r="E25" s="26">
        <v>27</v>
      </c>
      <c r="F25" s="41">
        <v>1282</v>
      </c>
      <c r="G25" s="46">
        <f>E25*F25</f>
        <v>34614</v>
      </c>
      <c r="H25" s="41">
        <f>F25*0.1</f>
        <v>128.20000000000002</v>
      </c>
      <c r="I25" s="46">
        <f>E25*H25</f>
        <v>3461.4000000000005</v>
      </c>
      <c r="J25" s="46">
        <f>G25+I25</f>
        <v>38075.4</v>
      </c>
      <c r="K25" s="63"/>
      <c r="L25" s="64"/>
      <c r="M25" s="65"/>
    </row>
    <row r="26" spans="1:13" ht="12.75">
      <c r="A26" s="6">
        <v>10</v>
      </c>
      <c r="B26" s="40"/>
      <c r="C26" s="42"/>
      <c r="D26" s="26" t="s">
        <v>0</v>
      </c>
      <c r="E26" s="26"/>
      <c r="F26" s="41"/>
      <c r="G26" s="46">
        <f>E26*F26</f>
        <v>0</v>
      </c>
      <c r="H26" s="41"/>
      <c r="I26" s="46">
        <f>E26*H26</f>
        <v>0</v>
      </c>
      <c r="J26" s="46">
        <f>G26+I26</f>
        <v>0</v>
      </c>
      <c r="K26" s="63"/>
      <c r="L26" s="64"/>
      <c r="M26" s="65"/>
    </row>
    <row r="27" spans="1:13" ht="12.75">
      <c r="A27" s="6"/>
      <c r="B27" s="7" t="s">
        <v>11</v>
      </c>
      <c r="C27" s="43"/>
      <c r="D27" s="8"/>
      <c r="E27" s="9"/>
      <c r="F27" s="47"/>
      <c r="G27" s="48"/>
      <c r="H27" s="49"/>
      <c r="I27" s="48"/>
      <c r="J27" s="48"/>
      <c r="K27" s="63"/>
      <c r="L27" s="64"/>
      <c r="M27" s="65"/>
    </row>
    <row r="28" spans="1:13" ht="26.25">
      <c r="A28" s="6">
        <v>1</v>
      </c>
      <c r="B28" s="40" t="s">
        <v>30</v>
      </c>
      <c r="C28" s="42" t="s">
        <v>29</v>
      </c>
      <c r="D28" s="26" t="s">
        <v>1</v>
      </c>
      <c r="E28" s="26"/>
      <c r="F28" s="41">
        <v>11.8</v>
      </c>
      <c r="G28" s="46">
        <f>E28*F28</f>
        <v>0</v>
      </c>
      <c r="H28" s="41">
        <v>40</v>
      </c>
      <c r="I28" s="46">
        <f>E28*H28</f>
        <v>0</v>
      </c>
      <c r="J28" s="46">
        <f aca="true" t="shared" si="3" ref="J28:J33">G28+I28</f>
        <v>0</v>
      </c>
      <c r="K28" s="63"/>
      <c r="L28" s="64"/>
      <c r="M28" s="65"/>
    </row>
    <row r="29" spans="1:13" ht="12.75">
      <c r="A29" s="6">
        <v>2</v>
      </c>
      <c r="B29" s="40" t="s">
        <v>31</v>
      </c>
      <c r="C29" s="42" t="s">
        <v>32</v>
      </c>
      <c r="D29" s="26" t="s">
        <v>1</v>
      </c>
      <c r="E29" s="26"/>
      <c r="F29" s="41">
        <v>6</v>
      </c>
      <c r="G29" s="46">
        <f>E29*F29</f>
        <v>0</v>
      </c>
      <c r="H29" s="41">
        <v>80</v>
      </c>
      <c r="I29" s="46">
        <f>E29*H29</f>
        <v>0</v>
      </c>
      <c r="J29" s="46">
        <f t="shared" si="3"/>
        <v>0</v>
      </c>
      <c r="K29" s="63"/>
      <c r="L29" s="64"/>
      <c r="M29" s="65"/>
    </row>
    <row r="30" spans="1:13" ht="12.75">
      <c r="A30" s="6">
        <v>3</v>
      </c>
      <c r="B30" s="40"/>
      <c r="C30" s="42"/>
      <c r="D30" s="26" t="s">
        <v>1</v>
      </c>
      <c r="E30" s="26"/>
      <c r="F30" s="41"/>
      <c r="G30" s="46">
        <f>E30*F30</f>
        <v>0</v>
      </c>
      <c r="H30" s="41"/>
      <c r="I30" s="46">
        <f>E30*H30</f>
        <v>0</v>
      </c>
      <c r="J30" s="46">
        <f t="shared" si="3"/>
        <v>0</v>
      </c>
      <c r="K30" s="63"/>
      <c r="L30" s="64"/>
      <c r="M30" s="65"/>
    </row>
    <row r="31" spans="1:13" ht="12.75">
      <c r="A31" s="6"/>
      <c r="B31" s="7" t="s">
        <v>12</v>
      </c>
      <c r="C31" s="43"/>
      <c r="D31" s="12"/>
      <c r="E31" s="13"/>
      <c r="F31" s="49"/>
      <c r="G31" s="49"/>
      <c r="H31" s="49"/>
      <c r="I31" s="49"/>
      <c r="J31" s="49"/>
      <c r="K31" s="63"/>
      <c r="L31" s="64"/>
      <c r="M31" s="65"/>
    </row>
    <row r="32" spans="1:13" ht="12.75">
      <c r="A32" s="6">
        <v>1</v>
      </c>
      <c r="B32" s="14" t="s">
        <v>13</v>
      </c>
      <c r="C32" s="44"/>
      <c r="D32" s="21" t="s">
        <v>14</v>
      </c>
      <c r="E32" s="22">
        <v>0.1</v>
      </c>
      <c r="F32" s="41"/>
      <c r="G32" s="46">
        <v>8590.8</v>
      </c>
      <c r="H32" s="41"/>
      <c r="I32" s="46"/>
      <c r="J32" s="46">
        <f t="shared" si="3"/>
        <v>8590.8</v>
      </c>
      <c r="K32" s="63"/>
      <c r="L32" s="64"/>
      <c r="M32" s="65"/>
    </row>
    <row r="33" spans="1:13" ht="12.75">
      <c r="A33" s="6">
        <v>2</v>
      </c>
      <c r="B33" s="14" t="s">
        <v>15</v>
      </c>
      <c r="C33" s="44"/>
      <c r="D33" s="21" t="s">
        <v>14</v>
      </c>
      <c r="E33" s="22">
        <v>0.07</v>
      </c>
      <c r="F33" s="41"/>
      <c r="G33" s="46"/>
      <c r="H33" s="41"/>
      <c r="I33" s="46">
        <v>9114.92</v>
      </c>
      <c r="J33" s="46">
        <f t="shared" si="3"/>
        <v>9114.92</v>
      </c>
      <c r="K33" s="63"/>
      <c r="L33" s="64"/>
      <c r="M33" s="65"/>
    </row>
    <row r="34" spans="1:13" ht="12.75">
      <c r="A34" s="6"/>
      <c r="B34" s="7" t="s">
        <v>16</v>
      </c>
      <c r="C34" s="45"/>
      <c r="D34" s="23"/>
      <c r="E34" s="22"/>
      <c r="F34" s="41"/>
      <c r="G34" s="46"/>
      <c r="H34" s="41"/>
      <c r="I34" s="46"/>
      <c r="J34" s="46"/>
      <c r="K34" s="63"/>
      <c r="L34" s="64"/>
      <c r="M34" s="65"/>
    </row>
    <row r="35" spans="1:13" ht="12.75">
      <c r="A35" s="6">
        <v>1</v>
      </c>
      <c r="B35" s="14" t="s">
        <v>33</v>
      </c>
      <c r="C35" s="44"/>
      <c r="D35" s="21" t="s">
        <v>26</v>
      </c>
      <c r="E35" s="22">
        <v>1</v>
      </c>
      <c r="F35" s="41"/>
      <c r="G35" s="46"/>
      <c r="H35" s="41"/>
      <c r="I35" s="46">
        <f>ROUND(E35*SUM(I17:I23)*0.1,2)</f>
        <v>4420</v>
      </c>
      <c r="J35" s="46">
        <f>G35+I35</f>
        <v>4420</v>
      </c>
      <c r="K35" s="63"/>
      <c r="L35" s="64"/>
      <c r="M35" s="65"/>
    </row>
    <row r="36" spans="1:13" ht="12.75">
      <c r="A36" s="6">
        <v>2</v>
      </c>
      <c r="B36" s="14"/>
      <c r="C36" s="44"/>
      <c r="D36" s="23"/>
      <c r="E36" s="22"/>
      <c r="F36" s="41"/>
      <c r="G36" s="46"/>
      <c r="H36" s="41"/>
      <c r="I36" s="46">
        <f>ROUND(E36*SUM(I17:I31)*0.1,2)</f>
        <v>0</v>
      </c>
      <c r="J36" s="46">
        <f>G36+I36</f>
        <v>0</v>
      </c>
      <c r="K36" s="63"/>
      <c r="L36" s="64"/>
      <c r="M36" s="65"/>
    </row>
    <row r="37" spans="1:13" ht="12.75">
      <c r="A37" s="6"/>
      <c r="B37" s="7" t="s">
        <v>17</v>
      </c>
      <c r="C37" s="43"/>
      <c r="D37" s="24"/>
      <c r="E37" s="25"/>
      <c r="F37" s="41"/>
      <c r="G37" s="46"/>
      <c r="H37" s="41"/>
      <c r="I37" s="46"/>
      <c r="J37" s="46"/>
      <c r="K37" s="63"/>
      <c r="L37" s="64"/>
      <c r="M37" s="65"/>
    </row>
    <row r="38" spans="1:13" ht="26.25">
      <c r="A38" s="6">
        <v>1</v>
      </c>
      <c r="B38" s="40" t="s">
        <v>47</v>
      </c>
      <c r="C38" s="26" t="s">
        <v>48</v>
      </c>
      <c r="D38" s="21" t="s">
        <v>0</v>
      </c>
      <c r="E38" s="22">
        <v>1</v>
      </c>
      <c r="F38" s="41"/>
      <c r="G38" s="46"/>
      <c r="H38" s="41">
        <v>15000</v>
      </c>
      <c r="I38" s="46">
        <f>E38*H38</f>
        <v>15000</v>
      </c>
      <c r="J38" s="46">
        <f>G38+I38</f>
        <v>15000</v>
      </c>
      <c r="K38" s="63"/>
      <c r="L38" s="64"/>
      <c r="M38" s="65"/>
    </row>
    <row r="39" spans="1:13" ht="13.5" thickBot="1">
      <c r="A39" s="6">
        <v>2</v>
      </c>
      <c r="B39" s="14"/>
      <c r="C39" s="44"/>
      <c r="D39" s="21" t="s">
        <v>25</v>
      </c>
      <c r="E39" s="22"/>
      <c r="F39" s="41"/>
      <c r="G39" s="46"/>
      <c r="H39" s="41"/>
      <c r="I39" s="46">
        <f>E39*H39</f>
        <v>0</v>
      </c>
      <c r="J39" s="46">
        <f>G39+I39</f>
        <v>0</v>
      </c>
      <c r="K39" s="63"/>
      <c r="L39" s="64"/>
      <c r="M39" s="65"/>
    </row>
    <row r="40" spans="1:13" ht="15" thickBot="1">
      <c r="A40" s="82" t="s">
        <v>18</v>
      </c>
      <c r="B40" s="83"/>
      <c r="C40" s="83"/>
      <c r="D40" s="83"/>
      <c r="E40" s="83"/>
      <c r="F40" s="84">
        <f>ROUND(SUM(G17:G39),2)</f>
        <v>191032.8</v>
      </c>
      <c r="G40" s="73"/>
      <c r="H40" s="72">
        <f>ROUND(SUM(I17:I39),2)</f>
        <v>82388.32</v>
      </c>
      <c r="I40" s="73"/>
      <c r="J40" s="50">
        <f>ROUND(SUM(J17:J39),2)</f>
        <v>273421.12</v>
      </c>
      <c r="K40" s="74"/>
      <c r="L40" s="75"/>
      <c r="M40" s="76"/>
    </row>
    <row r="41" spans="1:13" ht="15" thickBot="1">
      <c r="A41" s="77" t="s">
        <v>28</v>
      </c>
      <c r="B41" s="78"/>
      <c r="C41" s="78"/>
      <c r="D41" s="78"/>
      <c r="E41" s="78"/>
      <c r="F41" s="78"/>
      <c r="G41" s="78"/>
      <c r="H41" s="78"/>
      <c r="I41" s="78"/>
      <c r="J41" s="51">
        <f>J40</f>
        <v>273421.12</v>
      </c>
      <c r="K41" s="79"/>
      <c r="L41" s="80"/>
      <c r="M41" s="8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5"/>
      <c r="H43" s="1"/>
      <c r="I43" s="1"/>
      <c r="J43" s="1"/>
      <c r="K43" s="1"/>
      <c r="L43" s="1"/>
      <c r="M43" s="1"/>
    </row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43">
    <mergeCell ref="K36:M36"/>
    <mergeCell ref="K37:M37"/>
    <mergeCell ref="A41:I41"/>
    <mergeCell ref="K41:M41"/>
    <mergeCell ref="K38:M38"/>
    <mergeCell ref="K39:M39"/>
    <mergeCell ref="A40:E40"/>
    <mergeCell ref="F40:G40"/>
    <mergeCell ref="H40:I40"/>
    <mergeCell ref="K40:M40"/>
    <mergeCell ref="K28:M28"/>
    <mergeCell ref="K29:M29"/>
    <mergeCell ref="K30:M30"/>
    <mergeCell ref="K31:M31"/>
    <mergeCell ref="K32:M32"/>
    <mergeCell ref="K33:M33"/>
    <mergeCell ref="K34:M34"/>
    <mergeCell ref="K35:M35"/>
    <mergeCell ref="K27:M27"/>
    <mergeCell ref="K14:M14"/>
    <mergeCell ref="K16:M16"/>
    <mergeCell ref="K17:M17"/>
    <mergeCell ref="K21:M21"/>
    <mergeCell ref="K22:M22"/>
    <mergeCell ref="K23:M23"/>
    <mergeCell ref="K24:M24"/>
    <mergeCell ref="K25:M25"/>
    <mergeCell ref="K26:M26"/>
    <mergeCell ref="K18:M18"/>
    <mergeCell ref="C15:J15"/>
    <mergeCell ref="K15:M15"/>
    <mergeCell ref="K19:M19"/>
    <mergeCell ref="K20:M20"/>
    <mergeCell ref="A10:M10"/>
    <mergeCell ref="A12:A13"/>
    <mergeCell ref="B12:B13"/>
    <mergeCell ref="C12:C13"/>
    <mergeCell ref="D12:D13"/>
    <mergeCell ref="E12:E13"/>
    <mergeCell ref="F12:G12"/>
    <mergeCell ref="H12:I12"/>
    <mergeCell ref="J12:J13"/>
    <mergeCell ref="K12:M13"/>
  </mergeCells>
  <hyperlinks>
    <hyperlink ref="B8" r:id="rId1" display="www.escp.ru"/>
  </hyperlinks>
  <printOptions/>
  <pageMargins left="0.7" right="0.7" top="0.75" bottom="0.75" header="0.3" footer="0.3"/>
  <pageSetup horizontalDpi="600" verticalDpi="600" orientation="portrait" paperSize="1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SerGrey</cp:lastModifiedBy>
  <dcterms:created xsi:type="dcterms:W3CDTF">2013-08-27T07:02:35Z</dcterms:created>
  <dcterms:modified xsi:type="dcterms:W3CDTF">2019-06-10T09:00:27Z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